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codeName="ThisWorkbook" autoCompressPictures="0"/>
  <mc:AlternateContent xmlns:mc="http://schemas.openxmlformats.org/markup-compatibility/2006">
    <mc:Choice Requires="x15">
      <x15ac:absPath xmlns:x15ac="http://schemas.microsoft.com/office/spreadsheetml/2010/11/ac" url="G:\BSS\Laufende_Projekte\Laufende_Projekte\EDK Kostenerhebung HF 2025 (2520)\3_Materialien\Berechnungen für Konferenz HF\"/>
    </mc:Choice>
  </mc:AlternateContent>
  <xr:revisionPtr revIDLastSave="0" documentId="13_ncr:1_{4E30EEE8-E00C-4D56-8FEA-F5FEB9855F48}" xr6:coauthVersionLast="47" xr6:coauthVersionMax="47" xr10:uidLastSave="{00000000-0000-0000-0000-000000000000}"/>
  <bookViews>
    <workbookView xWindow="-120" yWindow="-120" windowWidth="29040" windowHeight="15840" xr2:uid="{00000000-000D-0000-FFFF-FFFF00000000}"/>
  </bookViews>
  <sheets>
    <sheet name="Aperçu" sheetId="14" r:id="rId1"/>
    <sheet name="Base de données en ligne" sheetId="15" r:id="rId2"/>
    <sheet name="Analyse des données" sheetId="1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0" i="15" l="1"/>
  <c r="B117" i="15" s="1"/>
  <c r="B99" i="15"/>
  <c r="B116" i="15" s="1"/>
  <c r="B98" i="15"/>
  <c r="B115" i="15" s="1"/>
  <c r="B97" i="15"/>
  <c r="B114" i="15" s="1"/>
  <c r="B96" i="15"/>
  <c r="B113" i="15" s="1"/>
  <c r="B95" i="15"/>
  <c r="B112" i="15" s="1"/>
  <c r="B90" i="15"/>
  <c r="B107" i="15" s="1"/>
  <c r="B89" i="15"/>
  <c r="B106" i="15" s="1"/>
  <c r="B70" i="15"/>
  <c r="B65" i="15"/>
  <c r="B54" i="15"/>
  <c r="B49" i="15"/>
  <c r="B45" i="15"/>
  <c r="B39" i="15"/>
  <c r="B91" i="15" s="1"/>
  <c r="B108" i="15" s="1"/>
  <c r="B34" i="15"/>
  <c r="B21" i="15"/>
  <c r="B92" i="15" l="1"/>
  <c r="B109" i="15" s="1"/>
  <c r="B110" i="15" s="1"/>
  <c r="B72" i="15"/>
  <c r="B56" i="15"/>
  <c r="B118" i="15"/>
  <c r="B101" i="15"/>
  <c r="D28" i="17"/>
  <c r="D29" i="17" s="1"/>
  <c r="D33" i="17" s="1"/>
  <c r="D22" i="17"/>
  <c r="D11" i="17"/>
  <c r="D10" i="17"/>
  <c r="D9" i="17"/>
  <c r="G35" i="17"/>
  <c r="G34" i="17"/>
  <c r="G33" i="17"/>
  <c r="G32" i="17"/>
  <c r="B73" i="15" l="1"/>
  <c r="B93" i="15"/>
  <c r="D13" i="17" s="1"/>
  <c r="D15" i="17" s="1"/>
  <c r="D12" i="17"/>
  <c r="B120" i="15"/>
  <c r="B103" i="15" l="1"/>
  <c r="D16" i="17"/>
  <c r="D18" i="17" s="1"/>
  <c r="D21" i="17" s="1"/>
  <c r="D25" i="17" l="1"/>
  <c r="D34" i="17"/>
  <c r="D36" i="17" s="1"/>
  <c r="D37" i="17" l="1"/>
  <c r="D40" i="17" s="1"/>
</calcChain>
</file>

<file path=xl/sharedStrings.xml><?xml version="1.0" encoding="utf-8"?>
<sst xmlns="http://schemas.openxmlformats.org/spreadsheetml/2006/main" count="163" uniqueCount="147">
  <si>
    <t>Energie:</t>
  </si>
  <si>
    <t>Erklärungstext (Teil1):</t>
  </si>
  <si>
    <t>Relevé des coûts complets des écoles supérieures</t>
  </si>
  <si>
    <t>But du document</t>
  </si>
  <si>
    <t>Structure du document</t>
  </si>
  <si>
    <t xml:space="preserve">3. plafonnement : Pour le calcul, un nombre maximum de périodes d'enseignement présentiel par étudiant et par année est fixé. Les valeurs se situant au-dessus sont plafonnées.  </t>
  </si>
  <si>
    <t xml:space="preserve">Dans cette feuille de calcul, vous pouvez saisir les valeurs d'une filière de formation que vous avez déjà saisie dans la base de données en ligne. Pour ce faire, utilisez la possibilité de télécharger Excel dans la base de données en ligne (exportation de vos données sous forme de document Excel) et copiez les valeurs de la colonne B du téléchargement Excel de la base de données en ligne dans la colonne B de la feuille de calcul « Base de données en ligne » de ce document Excel. Vous pouvez également saisir les valeurs manuellement ou les copier une à une. La structure des deux documents Excel est identique pour le relevé des coûts de l'année 2025.  </t>
  </si>
  <si>
    <t xml:space="preserve">Feuille de calcul "Base de données en ligne"  </t>
  </si>
  <si>
    <t>Feuille de calcul "Analyse des données"</t>
  </si>
  <si>
    <t xml:space="preserve">Cette feuille de calcul présente les différentes étapes de calcul après la saisie des valeurs dans la base de données en ligne. Il s'agit de 4 étapes : </t>
  </si>
  <si>
    <t xml:space="preserve">2. calcul des coûts réels (coûts effectifs). l'indicateur central est le coût par étudiant et par semestre.  </t>
  </si>
  <si>
    <t xml:space="preserve">Les coûts imputables ne correspondent pas à la contribution AES de la filière de formation. Plusieurs étapes suivent encore. Les plus importantes : 
Calcul de la valeur moyenne pondérée de cette filière de formation de toutes les écoles en Suisse (pondération selon le nombre d'étudiants).
Examen par les responsables cantonaux et le groupe de travail AES pour vérifier la plausibilité des données du relevé des coûts.
Lissage sur 3 ans (c.-à-d. prise en compte des données de trois relevés de coûts) 
Arrondissement à 100 CHF     </t>
  </si>
  <si>
    <t xml:space="preserve">Dans le cadre du relevé des coûts ES, les filières de formation sont saisies dans une base de données en ligne. Ceci constitue la base pour la fixation des tarifs AES. Le présent document explique, à l'aide de l'exemple spécifique d'une filière de formation qui peut être saisie, quelles sont les étapes de l'évaluation après la saisie des valeurs dans la base de données en ligne.  </t>
  </si>
  <si>
    <t xml:space="preserve">Les coûts imputables ne correspondent pas à la contribution AES de la filière de formation. Plusieurs étapes suivent encore. Les plus importantes : </t>
  </si>
  <si>
    <t xml:space="preserve">Calcul de la valeur moyenne pondérée de cette filière de formation de toutes les écoles en Suisse (pondération selon le nombre d'étudiants).  </t>
  </si>
  <si>
    <t xml:space="preserve">Examen par les responsables cantonaux et le groupe de travail AES pour vérifier la plausibilité des données du relevé des coûts.  </t>
  </si>
  <si>
    <t xml:space="preserve">Lissage sur 3 ans (c.-à-d. prise en compte des données de trois relevés de coûts)     </t>
  </si>
  <si>
    <t xml:space="preserve">Arrondissement à 100 CHF      </t>
  </si>
  <si>
    <t>Analyse des données</t>
  </si>
  <si>
    <r>
      <t xml:space="preserve">Dans le présent tableau de calcul, veuillez remplir </t>
    </r>
    <r>
      <rPr>
        <u/>
        <sz val="11"/>
        <color rgb="FF000000"/>
        <rFont val="Calibri"/>
        <family val="2"/>
      </rPr>
      <t>exclusivement les cellules marquées en bleu</t>
    </r>
    <r>
      <rPr>
        <sz val="11"/>
        <color rgb="FF000000"/>
        <rFont val="Calibri"/>
        <family val="2"/>
      </rPr>
      <t xml:space="preserve">.   
Les autres données sont calculées automatiquement.  </t>
    </r>
  </si>
  <si>
    <t>Partie I: données de base</t>
  </si>
  <si>
    <t>données de référence</t>
  </si>
  <si>
    <t>Canton</t>
  </si>
  <si>
    <t>institution</t>
  </si>
  <si>
    <t>Domaine:</t>
  </si>
  <si>
    <t>Filière:</t>
  </si>
  <si>
    <t>Taux d'activité:</t>
  </si>
  <si>
    <t>Modèle:</t>
  </si>
  <si>
    <t>Durée de la formation en années:</t>
  </si>
  <si>
    <t>Nombre de périodes d'enseignement présentiel pour toute la filière:</t>
  </si>
  <si>
    <t>Durée des périodes de cours en minutes:</t>
  </si>
  <si>
    <t>Subdivision de la classe:</t>
  </si>
  <si>
    <t>Nombre de sous-groupes:</t>
  </si>
  <si>
    <t>caractéristiques</t>
  </si>
  <si>
    <t>Nombre de périodes d'enseignement présentiel de la filière durant l'exercice:</t>
  </si>
  <si>
    <t>Nombre d'étudiants dans l'ensemble de la filière:</t>
  </si>
  <si>
    <t>Nombre de classes:</t>
  </si>
  <si>
    <t>Nombre de personnes en formation par classe:</t>
  </si>
  <si>
    <t>Partie II: charges / revenus</t>
  </si>
  <si>
    <t>Période comptable du</t>
  </si>
  <si>
    <t>Période comptable au</t>
  </si>
  <si>
    <t>Charges</t>
  </si>
  <si>
    <t>Salaires du personnel administratif:</t>
  </si>
  <si>
    <t>Salaires du personnel enseignant:</t>
  </si>
  <si>
    <t>Honoraires des intervenants exernes:</t>
  </si>
  <si>
    <t>Prestations sociales:</t>
  </si>
  <si>
    <t>Autres charges et frais de personnel:</t>
  </si>
  <si>
    <t>Charges de personnel</t>
  </si>
  <si>
    <t>Fournitures de bureau, matériel denseignement, imprimés:</t>
  </si>
  <si>
    <t>Prestations de service et honoraires:</t>
  </si>
  <si>
    <t>Autres biens et services:</t>
  </si>
  <si>
    <t>Biens et services</t>
  </si>
  <si>
    <t>Entretien, mobilier, machines et appareils:</t>
  </si>
  <si>
    <t>Entretien des immeubles:</t>
  </si>
  <si>
    <t>Loyers, fermages et redevances dutilisation:</t>
  </si>
  <si>
    <t>Charges d'infrastructure</t>
  </si>
  <si>
    <t>Amortissements mobiliers:</t>
  </si>
  <si>
    <t>Amortissements immobiliers:</t>
  </si>
  <si>
    <t>Amortissements</t>
  </si>
  <si>
    <t>Imputations direction / administration:</t>
  </si>
  <si>
    <t>Imputations biens et services:</t>
  </si>
  <si>
    <t>Imputations infrastructure:</t>
  </si>
  <si>
    <t>Imputations</t>
  </si>
  <si>
    <t>Total des charges</t>
  </si>
  <si>
    <t>Revenus</t>
  </si>
  <si>
    <t>Taxes dinscription et dexamens:</t>
  </si>
  <si>
    <t>Ecolages:</t>
  </si>
  <si>
    <t>Contributions du canton siège:</t>
  </si>
  <si>
    <t>Contributions dautres cantons:</t>
  </si>
  <si>
    <t>Produit de la vente de matériel scolaire et de moyens denseignement:</t>
  </si>
  <si>
    <t>Autres revenus:</t>
  </si>
  <si>
    <t>Revenus (sans imputations)</t>
  </si>
  <si>
    <t>Total des revenus</t>
  </si>
  <si>
    <t>Résultat</t>
  </si>
  <si>
    <t>Partie III: informations complémentaires</t>
  </si>
  <si>
    <t>Commentaires au sujet des données saisies:</t>
  </si>
  <si>
    <t>Clé utilisée pour l'imputation des charges et des revenus:</t>
  </si>
  <si>
    <t>Coûts des infrastructures:</t>
  </si>
  <si>
    <t>Type d'infrastructure:</t>
  </si>
  <si>
    <t>Explications concernant les coûts d'infrastructure:</t>
  </si>
  <si>
    <t>Le coût net par filière correspond-il au coût que vous aviez calculé en interne?:</t>
  </si>
  <si>
    <t>Commentaire de la comparaison des coûts nets ci-dessus (obligatoire si les coûts nets ne correspondent pas aux coûts calculés à l'interne) :</t>
  </si>
  <si>
    <t>Commentaire interne:</t>
  </si>
  <si>
    <t>Partie analytique</t>
  </si>
  <si>
    <t>Infrastructure</t>
  </si>
  <si>
    <t xml:space="preserve">Taxes d'inscription et d'examens  </t>
  </si>
  <si>
    <t>Ecolages</t>
  </si>
  <si>
    <t xml:space="preserve">Contributions du canton siï¿½ge </t>
  </si>
  <si>
    <t>Contributions des autres cantons</t>
  </si>
  <si>
    <t xml:space="preserve">Produit de la vente de matï¿½riel scolaire et moyens d'enseignement  </t>
  </si>
  <si>
    <t>Autres revenus</t>
  </si>
  <si>
    <t>Total revenus</t>
  </si>
  <si>
    <t xml:space="preserve">Infrastructure </t>
  </si>
  <si>
    <t>Taxes d'inscription et d'examens</t>
  </si>
  <si>
    <t xml:space="preserve">Autres revenus  </t>
  </si>
  <si>
    <t xml:space="preserve">Total revenus </t>
  </si>
  <si>
    <t>Trägerschaft</t>
  </si>
  <si>
    <t>Chiffre-clé: Coûts par période de cours</t>
  </si>
  <si>
    <t xml:space="preserve">Coût du personnel administratif </t>
  </si>
  <si>
    <t>Coût du personnel enseignant</t>
  </si>
  <si>
    <t>Coût des biens et services</t>
  </si>
  <si>
    <t>Coûts nets (charges ./. revenu des imputations)</t>
  </si>
  <si>
    <t>Chiffre-clé: Coûts par filière de formation</t>
  </si>
  <si>
    <t>Coût du personnel administratif</t>
  </si>
  <si>
    <t xml:space="preserve">Coût du personnel enseignant </t>
  </si>
  <si>
    <t xml:space="preserve">Coût des biens et services </t>
  </si>
  <si>
    <t>Contributions du canton siège</t>
  </si>
  <si>
    <t>Produit de la vente de matériel scolaire et moyens d'enseignement</t>
  </si>
  <si>
    <t>étape 1 :</t>
  </si>
  <si>
    <t xml:space="preserve">étape 2 : </t>
  </si>
  <si>
    <t xml:space="preserve">étape 3 : </t>
  </si>
  <si>
    <t xml:space="preserve">étape 4 :  </t>
  </si>
  <si>
    <t>Supplément de coûts d'infrastructure</t>
  </si>
  <si>
    <t xml:space="preserve">coûts d'infrastructure = 15% coûts totaux </t>
  </si>
  <si>
    <t xml:space="preserve">(si coûts d'infrastructure &lt; 10% coûts totaux)  </t>
  </si>
  <si>
    <t>Part des coûts d'infrastructure</t>
  </si>
  <si>
    <t>Supplément?</t>
  </si>
  <si>
    <t>calcul des coûts réels</t>
  </si>
  <si>
    <t>Nbre de semestres réglementaires</t>
  </si>
  <si>
    <t>Nbre d’étudiants</t>
  </si>
  <si>
    <t>Coûts par semestre et par étudiant (réels)</t>
  </si>
  <si>
    <t xml:space="preserve">modèle 5400, plein temps </t>
  </si>
  <si>
    <t xml:space="preserve">modèle 3600, plein temps </t>
  </si>
  <si>
    <t>modèle 5400, temps partiel</t>
  </si>
  <si>
    <t>modèle 3600, temps partiel</t>
  </si>
  <si>
    <t>Les semestres réglementaires correspondent au nombre fixé par le SEFRI selon le modèle et ne doivent pas correspondre au nombre effectif de la filière de formation d'une ES</t>
  </si>
  <si>
    <t xml:space="preserve">Nbre de périodes par année et par étudiant </t>
  </si>
  <si>
    <t>Nbre de périodes par année</t>
  </si>
  <si>
    <t>plafonnement en %</t>
  </si>
  <si>
    <t>plafonnement absolu</t>
  </si>
  <si>
    <t xml:space="preserve">Coûts plafonnés par semestre et par étudiant </t>
  </si>
  <si>
    <t xml:space="preserve">plafonnement  </t>
  </si>
  <si>
    <t xml:space="preserve">finalisation </t>
  </si>
  <si>
    <t xml:space="preserve">coûts imputables (par semestre/étudiant)  </t>
  </si>
  <si>
    <t>part</t>
  </si>
  <si>
    <t>Coûts par période</t>
  </si>
  <si>
    <t xml:space="preserve">Coûts du personnel administratif </t>
  </si>
  <si>
    <t>Coûts du personnel enseignant</t>
  </si>
  <si>
    <t>Coûts des biens et services</t>
  </si>
  <si>
    <t>Coûts totaux par période</t>
  </si>
  <si>
    <t>Coûts totaux par période NOUVEAU</t>
  </si>
  <si>
    <t>Coûts pour l’exercice</t>
  </si>
  <si>
    <t xml:space="preserve">Nombre maximum de périodes par année et par étudiant </t>
  </si>
  <si>
    <t>Coûts plafonnés pour l'exercice</t>
  </si>
  <si>
    <t>50 %, filières présentant un intérêt public majeur : jusqu'à 90 %</t>
  </si>
  <si>
    <t xml:space="preserve">4. finalisation: En règle générale, 50 % des coûts plafonnés sont remboursés (filières présentant un intérêt public majeur: jusqu'à 90 %). </t>
  </si>
  <si>
    <t xml:space="preserve">1. mise au net des coûts d'infrastructure : il existe de différences dans les coûts d'infrastructure (parfois utilisation gratuite de bâtiments). Afin de déterminer le tarif y compris les coûts d'infrastructure, un supplément est ajouté lorsque ces frais sont minimes.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</si>
</sst>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_ * #,##0.0_ ;_ * \-#,##0.0_ ;_ * &quot;-&quot;??_ ;_ @_ "/>
  </numFmts>
  <fonts count="14" x14ac:knownFonts="1">
    <font>
      <sz val="11"/>
      <color rgb="FF000000"/>
      <name val="Calibri"/>
    </font>
    <font>
      <sz val="11"/>
      <color rgb="FF000000"/>
      <name val="Calibri"/>
      <family val="2"/>
    </font>
    <font>
      <sz val="11"/>
      <color rgb="FF000000"/>
      <name val="Calibri"/>
      <family val="2"/>
    </font>
    <font>
      <sz val="9"/>
      <color rgb="FF000000"/>
      <name val="Calibri"/>
      <family val="2"/>
    </font>
    <font>
      <b/>
      <sz val="9"/>
      <color rgb="FF000000"/>
      <name val="Calibri"/>
      <family val="2"/>
    </font>
    <font>
      <b/>
      <sz val="16"/>
      <color rgb="FF000000"/>
      <name val="Calibri"/>
      <family val="2"/>
    </font>
    <font>
      <b/>
      <sz val="11"/>
      <color rgb="FF000000"/>
      <name val="Calibri"/>
      <family val="2"/>
    </font>
    <font>
      <b/>
      <sz val="11"/>
      <color theme="3"/>
      <name val="Calibri"/>
      <family val="2"/>
    </font>
    <font>
      <b/>
      <sz val="14"/>
      <color theme="3"/>
      <name val="Calibri"/>
      <family val="2"/>
    </font>
    <font>
      <b/>
      <sz val="14"/>
      <color theme="3"/>
      <name val="Calibri"/>
      <family val="2"/>
      <scheme val="minor"/>
    </font>
    <font>
      <u/>
      <sz val="11"/>
      <color rgb="FF000000"/>
      <name val="Calibri"/>
      <family val="2"/>
    </font>
    <font>
      <sz val="11"/>
      <color rgb="FF000000"/>
      <name val="Calibri"/>
      <family val="2"/>
      <scheme val="minor"/>
    </font>
    <font>
      <sz val="11"/>
      <color rgb="FFC00000"/>
      <name val="Calibri"/>
      <family val="2"/>
    </font>
    <font>
      <sz val="11"/>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CE6F1"/>
        <bgColor rgb="FF000000"/>
      </patternFill>
    </fill>
    <fill>
      <patternFill patternType="solid">
        <fgColor rgb="FFF8BF95"/>
        <bgColor rgb="FF000000"/>
      </patternFill>
    </fill>
    <fill>
      <patternFill patternType="solid">
        <fgColor theme="2"/>
        <bgColor indexed="64"/>
      </patternFill>
    </fill>
    <fill>
      <patternFill patternType="solid">
        <fgColor theme="9" tint="0.59999389629810485"/>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43" fontId="2" fillId="0" borderId="0" applyFont="0" applyFill="0" applyBorder="0" applyAlignment="0" applyProtection="0"/>
  </cellStyleXfs>
  <cellXfs count="48">
    <xf numFmtId="0" fontId="0" fillId="0" borderId="0" xfId="0"/>
    <xf numFmtId="0" fontId="3" fillId="0" borderId="0" xfId="0" applyFont="1"/>
    <xf numFmtId="0" fontId="4" fillId="0" borderId="0" xfId="0" applyFont="1"/>
    <xf numFmtId="0" fontId="0" fillId="5" borderId="0" xfId="0" applyFill="1"/>
    <xf numFmtId="0" fontId="1" fillId="0" borderId="0" xfId="0" applyFont="1"/>
    <xf numFmtId="0" fontId="6" fillId="4" borderId="0" xfId="0" applyFont="1" applyFill="1"/>
    <xf numFmtId="0" fontId="0" fillId="4" borderId="0" xfId="0" applyFill="1"/>
    <xf numFmtId="0" fontId="1" fillId="4" borderId="0" xfId="0" applyFont="1" applyFill="1" applyAlignment="1">
      <alignment vertical="top"/>
    </xf>
    <xf numFmtId="0" fontId="1" fillId="4" borderId="0" xfId="0" applyFont="1" applyFill="1"/>
    <xf numFmtId="0" fontId="7" fillId="4" borderId="0" xfId="0" applyFont="1" applyFill="1"/>
    <xf numFmtId="0" fontId="8" fillId="0" borderId="0" xfId="0" applyFont="1"/>
    <xf numFmtId="0" fontId="9" fillId="0" borderId="0" xfId="0" applyFont="1" applyAlignment="1">
      <alignment horizontal="left" vertical="top"/>
    </xf>
    <xf numFmtId="164" fontId="1" fillId="4" borderId="0" xfId="2" applyNumberFormat="1" applyFont="1" applyFill="1"/>
    <xf numFmtId="9" fontId="1" fillId="4" borderId="0" xfId="1" applyFont="1" applyFill="1"/>
    <xf numFmtId="164" fontId="1" fillId="4" borderId="0" xfId="2" applyNumberFormat="1" applyFont="1" applyFill="1" applyAlignment="1">
      <alignment horizontal="right"/>
    </xf>
    <xf numFmtId="0" fontId="6" fillId="4" borderId="1" xfId="0" applyFont="1" applyFill="1" applyBorder="1"/>
    <xf numFmtId="164" fontId="6" fillId="4" borderId="1" xfId="2" applyNumberFormat="1" applyFont="1" applyFill="1" applyBorder="1"/>
    <xf numFmtId="164" fontId="1" fillId="0" borderId="0" xfId="2" applyNumberFormat="1" applyFont="1"/>
    <xf numFmtId="165" fontId="1" fillId="4" borderId="0" xfId="2" applyNumberFormat="1" applyFont="1" applyFill="1"/>
    <xf numFmtId="0" fontId="11" fillId="3" borderId="0" xfId="0" applyFont="1" applyFill="1" applyAlignment="1">
      <alignment horizontal="right" vertical="top"/>
    </xf>
    <xf numFmtId="164" fontId="6" fillId="4" borderId="0" xfId="2" applyNumberFormat="1" applyFont="1" applyFill="1"/>
    <xf numFmtId="0" fontId="6" fillId="2" borderId="0" xfId="0" applyFont="1" applyFill="1"/>
    <xf numFmtId="0" fontId="1" fillId="2" borderId="0" xfId="0" applyFont="1" applyFill="1"/>
    <xf numFmtId="9" fontId="1" fillId="3" borderId="1" xfId="0" applyNumberFormat="1" applyFont="1" applyFill="1" applyBorder="1"/>
    <xf numFmtId="2" fontId="11" fillId="3" borderId="0" xfId="0" applyNumberFormat="1" applyFont="1" applyFill="1" applyAlignment="1">
      <alignment horizontal="right" vertical="top"/>
    </xf>
    <xf numFmtId="0" fontId="12" fillId="4" borderId="0" xfId="0" applyFont="1" applyFill="1" applyAlignment="1">
      <alignment vertical="top" wrapText="1"/>
    </xf>
    <xf numFmtId="0" fontId="12" fillId="4" borderId="0" xfId="0" applyFont="1" applyFill="1"/>
    <xf numFmtId="0" fontId="13" fillId="4" borderId="0" xfId="0" applyFont="1" applyFill="1" applyAlignment="1">
      <alignment horizontal="left" vertical="top" wrapText="1"/>
    </xf>
    <xf numFmtId="0" fontId="13" fillId="4" borderId="0" xfId="0" applyFont="1" applyFill="1" applyAlignment="1">
      <alignment vertical="top" wrapText="1"/>
    </xf>
    <xf numFmtId="0" fontId="13" fillId="4" borderId="0" xfId="0" applyFont="1" applyFill="1" applyAlignment="1">
      <alignment horizontal="left" vertical="top"/>
    </xf>
    <xf numFmtId="0" fontId="13" fillId="4" borderId="0" xfId="0" applyFont="1" applyFill="1" applyAlignment="1">
      <alignment wrapText="1"/>
    </xf>
    <xf numFmtId="0" fontId="13" fillId="4" borderId="0" xfId="0" applyFont="1" applyFill="1"/>
    <xf numFmtId="0" fontId="6" fillId="7" borderId="1" xfId="0" applyFont="1" applyFill="1" applyBorder="1"/>
    <xf numFmtId="0" fontId="1" fillId="7" borderId="1" xfId="0" applyFont="1" applyFill="1" applyBorder="1"/>
    <xf numFmtId="1" fontId="1" fillId="7" borderId="1" xfId="0" applyNumberFormat="1" applyFont="1" applyFill="1" applyBorder="1"/>
    <xf numFmtId="2" fontId="1" fillId="7" borderId="1" xfId="0" applyNumberFormat="1" applyFont="1" applyFill="1" applyBorder="1"/>
    <xf numFmtId="0" fontId="5" fillId="0" borderId="0" xfId="0" applyFont="1"/>
    <xf numFmtId="0" fontId="6" fillId="0" borderId="0" xfId="0" applyFont="1"/>
    <xf numFmtId="0" fontId="0" fillId="8" borderId="0" xfId="0" applyFill="1"/>
    <xf numFmtId="164" fontId="6" fillId="8" borderId="0" xfId="2" applyNumberFormat="1" applyFont="1" applyFill="1"/>
    <xf numFmtId="164" fontId="0" fillId="2" borderId="0" xfId="2" applyNumberFormat="1" applyFont="1" applyFill="1"/>
    <xf numFmtId="164" fontId="1" fillId="2" borderId="0" xfId="2" applyNumberFormat="1" applyFont="1" applyFill="1"/>
    <xf numFmtId="164" fontId="0" fillId="0" borderId="0" xfId="2" applyNumberFormat="1" applyFont="1" applyFill="1"/>
    <xf numFmtId="164" fontId="0" fillId="6" borderId="0" xfId="2" applyNumberFormat="1" applyFont="1" applyFill="1"/>
    <xf numFmtId="164" fontId="6" fillId="0" borderId="0" xfId="2" applyNumberFormat="1" applyFont="1" applyFill="1"/>
    <xf numFmtId="164" fontId="1" fillId="6" borderId="0" xfId="2" applyNumberFormat="1" applyFont="1" applyFill="1"/>
    <xf numFmtId="0" fontId="13" fillId="4" borderId="0" xfId="0" applyFont="1" applyFill="1" applyAlignment="1">
      <alignment horizontal="left" vertical="top" wrapText="1"/>
    </xf>
    <xf numFmtId="0" fontId="1" fillId="4" borderId="0" xfId="0" applyFont="1" applyFill="1" applyAlignment="1">
      <alignment horizontal="left" vertical="top" wrapText="1"/>
    </xf>
  </cellXfs>
  <cellStyles count="3">
    <cellStyle name="Komma" xfId="2" builtinId="3"/>
    <cellStyle name="Prozent" xfId="1" builtinId="5"/>
    <cellStyle name="Standard" xfId="0" builtinId="0"/>
  </cellStyles>
  <dxfs count="0"/>
  <tableStyles count="0" defaultTableStyle="TableStyleMedium9" defaultPivotStyle="PivotStyleMedium4"/>
  <colors>
    <mruColors>
      <color rgb="FFFFFFFF"/>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105833</xdr:colOff>
      <xdr:row>30</xdr:row>
      <xdr:rowOff>74084</xdr:rowOff>
    </xdr:from>
    <xdr:to>
      <xdr:col>4</xdr:col>
      <xdr:colOff>709083</xdr:colOff>
      <xdr:row>30</xdr:row>
      <xdr:rowOff>74084</xdr:rowOff>
    </xdr:to>
    <xdr:cxnSp macro="">
      <xdr:nvCxnSpPr>
        <xdr:cNvPr id="2" name="Gerade Verbindung mit Pfeil 1">
          <a:extLst>
            <a:ext uri="{FF2B5EF4-FFF2-40B4-BE49-F238E27FC236}">
              <a16:creationId xmlns:a16="http://schemas.microsoft.com/office/drawing/2014/main" id="{B68B3493-AF59-4F72-8F95-DDF1DE1A6FCA}"/>
            </a:ext>
          </a:extLst>
        </xdr:cNvPr>
        <xdr:cNvCxnSpPr/>
      </xdr:nvCxnSpPr>
      <xdr:spPr>
        <a:xfrm flipH="1">
          <a:off x="8173508" y="4493684"/>
          <a:ext cx="603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22</xdr:row>
      <xdr:rowOff>63499</xdr:rowOff>
    </xdr:from>
    <xdr:to>
      <xdr:col>4</xdr:col>
      <xdr:colOff>698500</xdr:colOff>
      <xdr:row>22</xdr:row>
      <xdr:rowOff>63499</xdr:rowOff>
    </xdr:to>
    <xdr:cxnSp macro="">
      <xdr:nvCxnSpPr>
        <xdr:cNvPr id="3" name="Gerade Verbindung mit Pfeil 2">
          <a:extLst>
            <a:ext uri="{FF2B5EF4-FFF2-40B4-BE49-F238E27FC236}">
              <a16:creationId xmlns:a16="http://schemas.microsoft.com/office/drawing/2014/main" id="{9E669B06-F0A0-4DE7-BA82-502623033AC1}"/>
            </a:ext>
          </a:extLst>
        </xdr:cNvPr>
        <xdr:cNvCxnSpPr/>
      </xdr:nvCxnSpPr>
      <xdr:spPr>
        <a:xfrm flipH="1">
          <a:off x="8162925" y="3263899"/>
          <a:ext cx="603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1637-DFE0-4E6F-8AA3-71630EB06D75}">
  <dimension ref="A1:B15"/>
  <sheetViews>
    <sheetView showGridLines="0" tabSelected="1" zoomScaleNormal="100" workbookViewId="0">
      <selection activeCell="A19" sqref="A19"/>
    </sheetView>
  </sheetViews>
  <sheetFormatPr baseColWidth="10" defaultRowHeight="15" x14ac:dyDescent="0.25"/>
  <cols>
    <col min="1" max="1" width="29.28515625" customWidth="1"/>
    <col min="2" max="2" width="232.28515625" customWidth="1"/>
  </cols>
  <sheetData>
    <row r="1" spans="1:2" ht="18.75" x14ac:dyDescent="0.25">
      <c r="A1" s="11" t="s">
        <v>2</v>
      </c>
    </row>
    <row r="3" spans="1:2" x14ac:dyDescent="0.25">
      <c r="A3" s="9" t="s">
        <v>3</v>
      </c>
      <c r="B3" s="6"/>
    </row>
    <row r="4" spans="1:2" ht="32.25" customHeight="1" x14ac:dyDescent="0.25">
      <c r="A4" s="46" t="s">
        <v>12</v>
      </c>
      <c r="B4" s="46"/>
    </row>
    <row r="6" spans="1:2" x14ac:dyDescent="0.25">
      <c r="A6" s="9" t="s">
        <v>4</v>
      </c>
      <c r="B6" s="6"/>
    </row>
    <row r="7" spans="1:2" ht="45" x14ac:dyDescent="0.25">
      <c r="A7" s="27" t="s">
        <v>7</v>
      </c>
      <c r="B7" s="28" t="s">
        <v>6</v>
      </c>
    </row>
    <row r="8" spans="1:2" x14ac:dyDescent="0.25">
      <c r="A8" s="7"/>
      <c r="B8" s="25"/>
    </row>
    <row r="9" spans="1:2" x14ac:dyDescent="0.25">
      <c r="A9" s="46" t="s">
        <v>8</v>
      </c>
      <c r="B9" s="29" t="s">
        <v>9</v>
      </c>
    </row>
    <row r="10" spans="1:2" ht="15" customHeight="1" x14ac:dyDescent="0.25">
      <c r="A10" s="46"/>
      <c r="B10" s="30" t="s">
        <v>146</v>
      </c>
    </row>
    <row r="11" spans="1:2" x14ac:dyDescent="0.25">
      <c r="A11" s="46"/>
      <c r="B11" s="31" t="s">
        <v>10</v>
      </c>
    </row>
    <row r="12" spans="1:2" x14ac:dyDescent="0.25">
      <c r="A12" s="46"/>
      <c r="B12" s="31" t="s">
        <v>5</v>
      </c>
    </row>
    <row r="13" spans="1:2" x14ac:dyDescent="0.25">
      <c r="A13" s="46"/>
      <c r="B13" s="31" t="s">
        <v>145</v>
      </c>
    </row>
    <row r="14" spans="1:2" x14ac:dyDescent="0.25">
      <c r="A14" s="46"/>
      <c r="B14" s="26"/>
    </row>
    <row r="15" spans="1:2" ht="75" x14ac:dyDescent="0.25">
      <c r="A15" s="46"/>
      <c r="B15" s="30" t="s">
        <v>11</v>
      </c>
    </row>
  </sheetData>
  <mergeCells count="2">
    <mergeCell ref="A4:B4"/>
    <mergeCell ref="A9:A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F149-C0B1-4B05-A096-EF53530A5435}">
  <dimension ref="A3:B120"/>
  <sheetViews>
    <sheetView workbookViewId="0">
      <selection activeCell="A2" sqref="A2"/>
    </sheetView>
  </sheetViews>
  <sheetFormatPr baseColWidth="10" defaultRowHeight="15" x14ac:dyDescent="0.25"/>
  <cols>
    <col min="1" max="1" width="86.42578125" bestFit="1" customWidth="1"/>
    <col min="2" max="2" width="50.140625" bestFit="1" customWidth="1"/>
  </cols>
  <sheetData>
    <row r="3" spans="1:2" ht="21" x14ac:dyDescent="0.35">
      <c r="A3" s="36" t="s">
        <v>20</v>
      </c>
      <c r="B3" s="36"/>
    </row>
    <row r="4" spans="1:2" x14ac:dyDescent="0.25">
      <c r="A4" t="s">
        <v>21</v>
      </c>
      <c r="B4" s="3"/>
    </row>
    <row r="5" spans="1:2" x14ac:dyDescent="0.25">
      <c r="A5" t="s">
        <v>22</v>
      </c>
      <c r="B5" s="3"/>
    </row>
    <row r="6" spans="1:2" x14ac:dyDescent="0.25">
      <c r="A6" s="37" t="s">
        <v>23</v>
      </c>
      <c r="B6" s="3"/>
    </row>
    <row r="7" spans="1:2" x14ac:dyDescent="0.25">
      <c r="A7" s="37" t="s">
        <v>24</v>
      </c>
      <c r="B7" s="3"/>
    </row>
    <row r="8" spans="1:2" x14ac:dyDescent="0.25">
      <c r="A8" t="s">
        <v>25</v>
      </c>
      <c r="B8" s="3"/>
    </row>
    <row r="9" spans="1:2" x14ac:dyDescent="0.25">
      <c r="A9" t="s">
        <v>26</v>
      </c>
      <c r="B9" s="3"/>
    </row>
    <row r="10" spans="1:2" x14ac:dyDescent="0.25">
      <c r="A10" t="s">
        <v>27</v>
      </c>
      <c r="B10" s="3"/>
    </row>
    <row r="11" spans="1:2" x14ac:dyDescent="0.25">
      <c r="A11" t="s">
        <v>28</v>
      </c>
      <c r="B11" s="3"/>
    </row>
    <row r="12" spans="1:2" x14ac:dyDescent="0.25">
      <c r="A12" t="s">
        <v>29</v>
      </c>
      <c r="B12" s="3"/>
    </row>
    <row r="13" spans="1:2" x14ac:dyDescent="0.25">
      <c r="A13" t="s">
        <v>30</v>
      </c>
      <c r="B13" s="3"/>
    </row>
    <row r="14" spans="1:2" x14ac:dyDescent="0.25">
      <c r="A14" t="s">
        <v>31</v>
      </c>
      <c r="B14" s="3"/>
    </row>
    <row r="15" spans="1:2" x14ac:dyDescent="0.25">
      <c r="A15" t="s">
        <v>32</v>
      </c>
      <c r="B15" s="3"/>
    </row>
    <row r="17" spans="1:2" x14ac:dyDescent="0.25">
      <c r="A17" s="37" t="s">
        <v>33</v>
      </c>
      <c r="B17" s="37"/>
    </row>
    <row r="18" spans="1:2" x14ac:dyDescent="0.25">
      <c r="A18" t="s">
        <v>34</v>
      </c>
      <c r="B18" s="3"/>
    </row>
    <row r="19" spans="1:2" x14ac:dyDescent="0.25">
      <c r="A19" t="s">
        <v>35</v>
      </c>
      <c r="B19" s="3"/>
    </row>
    <row r="20" spans="1:2" x14ac:dyDescent="0.25">
      <c r="A20" t="s">
        <v>36</v>
      </c>
      <c r="B20" s="3"/>
    </row>
    <row r="21" spans="1:2" x14ac:dyDescent="0.25">
      <c r="A21" t="s">
        <v>37</v>
      </c>
      <c r="B21" s="38" t="e">
        <f>B19/B20</f>
        <v>#DIV/0!</v>
      </c>
    </row>
    <row r="23" spans="1:2" ht="21" x14ac:dyDescent="0.35">
      <c r="A23" s="36" t="s">
        <v>38</v>
      </c>
      <c r="B23" s="36"/>
    </row>
    <row r="24" spans="1:2" x14ac:dyDescent="0.25">
      <c r="A24" t="s">
        <v>39</v>
      </c>
      <c r="B24" s="3"/>
    </row>
    <row r="25" spans="1:2" x14ac:dyDescent="0.25">
      <c r="A25" t="s">
        <v>40</v>
      </c>
      <c r="B25" s="3"/>
    </row>
    <row r="28" spans="1:2" x14ac:dyDescent="0.25">
      <c r="A28" s="37" t="s">
        <v>41</v>
      </c>
      <c r="B28" s="37"/>
    </row>
    <row r="29" spans="1:2" x14ac:dyDescent="0.25">
      <c r="A29" t="s">
        <v>42</v>
      </c>
      <c r="B29" s="3"/>
    </row>
    <row r="30" spans="1:2" x14ac:dyDescent="0.25">
      <c r="A30" t="s">
        <v>43</v>
      </c>
      <c r="B30" s="3"/>
    </row>
    <row r="31" spans="1:2" x14ac:dyDescent="0.25">
      <c r="A31" t="s">
        <v>44</v>
      </c>
      <c r="B31" s="3"/>
    </row>
    <row r="32" spans="1:2" x14ac:dyDescent="0.25">
      <c r="A32" t="s">
        <v>45</v>
      </c>
      <c r="B32" s="3"/>
    </row>
    <row r="33" spans="1:2" x14ac:dyDescent="0.25">
      <c r="A33" t="s">
        <v>46</v>
      </c>
      <c r="B33" s="3"/>
    </row>
    <row r="34" spans="1:2" x14ac:dyDescent="0.25">
      <c r="A34" s="37" t="s">
        <v>47</v>
      </c>
      <c r="B34" s="39">
        <f>SUM(B29:B33)</f>
        <v>0</v>
      </c>
    </row>
    <row r="36" spans="1:2" x14ac:dyDescent="0.25">
      <c r="A36" t="s">
        <v>48</v>
      </c>
      <c r="B36" s="3"/>
    </row>
    <row r="37" spans="1:2" x14ac:dyDescent="0.25">
      <c r="A37" t="s">
        <v>49</v>
      </c>
      <c r="B37" s="3"/>
    </row>
    <row r="38" spans="1:2" x14ac:dyDescent="0.25">
      <c r="A38" t="s">
        <v>50</v>
      </c>
      <c r="B38" s="3"/>
    </row>
    <row r="39" spans="1:2" x14ac:dyDescent="0.25">
      <c r="A39" s="37" t="s">
        <v>51</v>
      </c>
      <c r="B39" s="39">
        <f>SUM(B36:B38)</f>
        <v>0</v>
      </c>
    </row>
    <row r="41" spans="1:2" x14ac:dyDescent="0.25">
      <c r="A41" t="s">
        <v>52</v>
      </c>
      <c r="B41" s="3"/>
    </row>
    <row r="42" spans="1:2" x14ac:dyDescent="0.25">
      <c r="A42" t="s">
        <v>0</v>
      </c>
      <c r="B42" s="3"/>
    </row>
    <row r="43" spans="1:2" x14ac:dyDescent="0.25">
      <c r="A43" t="s">
        <v>53</v>
      </c>
      <c r="B43" s="3"/>
    </row>
    <row r="44" spans="1:2" x14ac:dyDescent="0.25">
      <c r="A44" t="s">
        <v>54</v>
      </c>
      <c r="B44" s="3"/>
    </row>
    <row r="45" spans="1:2" x14ac:dyDescent="0.25">
      <c r="A45" s="37" t="s">
        <v>55</v>
      </c>
      <c r="B45" s="39">
        <f>SUM(B41:B44)</f>
        <v>0</v>
      </c>
    </row>
    <row r="47" spans="1:2" x14ac:dyDescent="0.25">
      <c r="A47" t="s">
        <v>56</v>
      </c>
      <c r="B47" s="3"/>
    </row>
    <row r="48" spans="1:2" x14ac:dyDescent="0.25">
      <c r="A48" t="s">
        <v>57</v>
      </c>
      <c r="B48" s="3"/>
    </row>
    <row r="49" spans="1:2" x14ac:dyDescent="0.25">
      <c r="A49" s="37" t="s">
        <v>58</v>
      </c>
      <c r="B49" s="39">
        <f>SUM(B47:B48)</f>
        <v>0</v>
      </c>
    </row>
    <row r="51" spans="1:2" x14ac:dyDescent="0.25">
      <c r="A51" t="s">
        <v>59</v>
      </c>
      <c r="B51" s="3"/>
    </row>
    <row r="52" spans="1:2" x14ac:dyDescent="0.25">
      <c r="A52" t="s">
        <v>60</v>
      </c>
      <c r="B52" s="3"/>
    </row>
    <row r="53" spans="1:2" x14ac:dyDescent="0.25">
      <c r="A53" t="s">
        <v>61</v>
      </c>
      <c r="B53" s="3"/>
    </row>
    <row r="54" spans="1:2" x14ac:dyDescent="0.25">
      <c r="A54" s="37" t="s">
        <v>62</v>
      </c>
      <c r="B54" s="39">
        <f>SUM(B51:B53)</f>
        <v>0</v>
      </c>
    </row>
    <row r="56" spans="1:2" x14ac:dyDescent="0.25">
      <c r="A56" s="37" t="s">
        <v>63</v>
      </c>
      <c r="B56" s="39">
        <f>B34+B39+B45+B49+B54</f>
        <v>0</v>
      </c>
    </row>
    <row r="58" spans="1:2" x14ac:dyDescent="0.25">
      <c r="A58" s="37" t="s">
        <v>64</v>
      </c>
      <c r="B58" s="37"/>
    </row>
    <row r="59" spans="1:2" x14ac:dyDescent="0.25">
      <c r="A59" t="s">
        <v>65</v>
      </c>
      <c r="B59" s="3"/>
    </row>
    <row r="60" spans="1:2" x14ac:dyDescent="0.25">
      <c r="A60" t="s">
        <v>66</v>
      </c>
      <c r="B60" s="3"/>
    </row>
    <row r="61" spans="1:2" x14ac:dyDescent="0.25">
      <c r="A61" t="s">
        <v>67</v>
      </c>
      <c r="B61" s="3"/>
    </row>
    <row r="62" spans="1:2" x14ac:dyDescent="0.25">
      <c r="A62" t="s">
        <v>68</v>
      </c>
      <c r="B62" s="3"/>
    </row>
    <row r="63" spans="1:2" x14ac:dyDescent="0.25">
      <c r="A63" t="s">
        <v>69</v>
      </c>
      <c r="B63" s="3"/>
    </row>
    <row r="64" spans="1:2" x14ac:dyDescent="0.25">
      <c r="A64" t="s">
        <v>70</v>
      </c>
      <c r="B64" s="3"/>
    </row>
    <row r="65" spans="1:2" x14ac:dyDescent="0.25">
      <c r="A65" s="37" t="s">
        <v>71</v>
      </c>
      <c r="B65" s="39">
        <f>SUM(B59:B64)</f>
        <v>0</v>
      </c>
    </row>
    <row r="67" spans="1:2" x14ac:dyDescent="0.25">
      <c r="A67" t="s">
        <v>59</v>
      </c>
      <c r="B67" s="3"/>
    </row>
    <row r="68" spans="1:2" x14ac:dyDescent="0.25">
      <c r="A68" t="s">
        <v>60</v>
      </c>
      <c r="B68" s="3"/>
    </row>
    <row r="69" spans="1:2" x14ac:dyDescent="0.25">
      <c r="A69" t="s">
        <v>61</v>
      </c>
      <c r="B69" s="3"/>
    </row>
    <row r="70" spans="1:2" x14ac:dyDescent="0.25">
      <c r="A70" s="37" t="s">
        <v>62</v>
      </c>
      <c r="B70" s="39">
        <f>SUM(B67:B69)</f>
        <v>0</v>
      </c>
    </row>
    <row r="72" spans="1:2" x14ac:dyDescent="0.25">
      <c r="A72" s="37" t="s">
        <v>72</v>
      </c>
      <c r="B72" s="39">
        <f>B65+B70</f>
        <v>0</v>
      </c>
    </row>
    <row r="73" spans="1:2" x14ac:dyDescent="0.25">
      <c r="A73" s="37" t="s">
        <v>73</v>
      </c>
      <c r="B73" s="39">
        <f>B72-B56</f>
        <v>0</v>
      </c>
    </row>
    <row r="75" spans="1:2" ht="21" x14ac:dyDescent="0.35">
      <c r="A75" s="36" t="s">
        <v>74</v>
      </c>
      <c r="B75" s="36"/>
    </row>
    <row r="76" spans="1:2" x14ac:dyDescent="0.25">
      <c r="A76" t="s">
        <v>75</v>
      </c>
      <c r="B76" s="3"/>
    </row>
    <row r="77" spans="1:2" x14ac:dyDescent="0.25">
      <c r="A77" t="s">
        <v>76</v>
      </c>
      <c r="B77" s="3"/>
    </row>
    <row r="78" spans="1:2" x14ac:dyDescent="0.25">
      <c r="A78" t="s">
        <v>77</v>
      </c>
      <c r="B78" s="3"/>
    </row>
    <row r="79" spans="1:2" x14ac:dyDescent="0.25">
      <c r="A79" t="s">
        <v>78</v>
      </c>
      <c r="B79" s="3"/>
    </row>
    <row r="80" spans="1:2" x14ac:dyDescent="0.25">
      <c r="A80" t="s">
        <v>79</v>
      </c>
      <c r="B80" s="3"/>
    </row>
    <row r="81" spans="1:2" x14ac:dyDescent="0.25">
      <c r="A81" t="s">
        <v>80</v>
      </c>
      <c r="B81" s="3"/>
    </row>
    <row r="82" spans="1:2" x14ac:dyDescent="0.25">
      <c r="A82" t="s">
        <v>81</v>
      </c>
      <c r="B82" s="3"/>
    </row>
    <row r="83" spans="1:2" x14ac:dyDescent="0.25">
      <c r="A83" t="s">
        <v>82</v>
      </c>
      <c r="B83" s="3"/>
    </row>
    <row r="84" spans="1:2" x14ac:dyDescent="0.25">
      <c r="A84" s="4" t="s">
        <v>1</v>
      </c>
      <c r="B84" s="3"/>
    </row>
    <row r="85" spans="1:2" x14ac:dyDescent="0.25">
      <c r="A85" s="4" t="s">
        <v>96</v>
      </c>
      <c r="B85" s="3"/>
    </row>
    <row r="86" spans="1:2" ht="21" x14ac:dyDescent="0.35">
      <c r="A86" s="36"/>
      <c r="B86" s="36"/>
    </row>
    <row r="87" spans="1:2" x14ac:dyDescent="0.25">
      <c r="A87" s="37" t="s">
        <v>83</v>
      </c>
      <c r="B87" s="37"/>
    </row>
    <row r="88" spans="1:2" x14ac:dyDescent="0.25">
      <c r="A88" t="s">
        <v>97</v>
      </c>
    </row>
    <row r="89" spans="1:2" x14ac:dyDescent="0.25">
      <c r="A89" t="s">
        <v>98</v>
      </c>
      <c r="B89" s="40">
        <f>IF(B18=0,0,(B29+B51-B67+(B32/(B29+B30)*B29)+(B33/(B29+B30)*B29))/B18)</f>
        <v>0</v>
      </c>
    </row>
    <row r="90" spans="1:2" x14ac:dyDescent="0.25">
      <c r="A90" t="s">
        <v>99</v>
      </c>
      <c r="B90" s="40">
        <f>IF(B18=0,0,(B30+B31+(B32/(B29+B30)*B30)+(B33/(B29+B30)*B30))/B18)</f>
        <v>0</v>
      </c>
    </row>
    <row r="91" spans="1:2" x14ac:dyDescent="0.25">
      <c r="A91" t="s">
        <v>100</v>
      </c>
      <c r="B91" s="40">
        <f>IF(B18=0,0,(B39+B52-B68)/B18)</f>
        <v>0</v>
      </c>
    </row>
    <row r="92" spans="1:2" x14ac:dyDescent="0.25">
      <c r="A92" s="4" t="s">
        <v>84</v>
      </c>
      <c r="B92" s="41">
        <f>IF(B18=0,0,(B45+B49+B53-B69)/B18)</f>
        <v>0</v>
      </c>
    </row>
    <row r="93" spans="1:2" x14ac:dyDescent="0.25">
      <c r="A93" t="s">
        <v>101</v>
      </c>
      <c r="B93" s="40">
        <f>SUM(B89:B92)</f>
        <v>0</v>
      </c>
    </row>
    <row r="94" spans="1:2" x14ac:dyDescent="0.25">
      <c r="B94" s="42"/>
    </row>
    <row r="95" spans="1:2" x14ac:dyDescent="0.25">
      <c r="A95" t="s">
        <v>85</v>
      </c>
      <c r="B95" s="43">
        <f>IF(B18=0,0,B59/B18)</f>
        <v>0</v>
      </c>
    </row>
    <row r="96" spans="1:2" x14ac:dyDescent="0.25">
      <c r="A96" t="s">
        <v>86</v>
      </c>
      <c r="B96" s="43">
        <f>IF(B18=0,0,B60/B18)</f>
        <v>0</v>
      </c>
    </row>
    <row r="97" spans="1:2" x14ac:dyDescent="0.25">
      <c r="A97" t="s">
        <v>87</v>
      </c>
      <c r="B97" s="43">
        <f>IF(B18=0,0,B61/B18)</f>
        <v>0</v>
      </c>
    </row>
    <row r="98" spans="1:2" x14ac:dyDescent="0.25">
      <c r="A98" t="s">
        <v>88</v>
      </c>
      <c r="B98" s="43">
        <f>IF(B18=0,0,B62/B18)</f>
        <v>0</v>
      </c>
    </row>
    <row r="99" spans="1:2" x14ac:dyDescent="0.25">
      <c r="A99" t="s">
        <v>89</v>
      </c>
      <c r="B99" s="43">
        <f>IF(B18=0,0,B63/B18)</f>
        <v>0</v>
      </c>
    </row>
    <row r="100" spans="1:2" x14ac:dyDescent="0.25">
      <c r="A100" s="4" t="s">
        <v>90</v>
      </c>
      <c r="B100" s="43">
        <f>IF(B18=0,0,B64/B18)</f>
        <v>0</v>
      </c>
    </row>
    <row r="101" spans="1:2" x14ac:dyDescent="0.25">
      <c r="A101" s="4" t="s">
        <v>91</v>
      </c>
      <c r="B101" s="43">
        <f>SUM(B95:B100)</f>
        <v>0</v>
      </c>
    </row>
    <row r="102" spans="1:2" x14ac:dyDescent="0.25">
      <c r="A102" s="37"/>
      <c r="B102" s="44"/>
    </row>
    <row r="103" spans="1:2" x14ac:dyDescent="0.25">
      <c r="A103" t="s">
        <v>73</v>
      </c>
      <c r="B103" s="43">
        <f>B101-B93</f>
        <v>0</v>
      </c>
    </row>
    <row r="104" spans="1:2" x14ac:dyDescent="0.25">
      <c r="A104" s="37"/>
      <c r="B104" s="44"/>
    </row>
    <row r="105" spans="1:2" x14ac:dyDescent="0.25">
      <c r="A105" t="s">
        <v>102</v>
      </c>
      <c r="B105" s="42"/>
    </row>
    <row r="106" spans="1:2" x14ac:dyDescent="0.25">
      <c r="A106" t="s">
        <v>103</v>
      </c>
      <c r="B106" s="43">
        <f>B89*B12</f>
        <v>0</v>
      </c>
    </row>
    <row r="107" spans="1:2" x14ac:dyDescent="0.25">
      <c r="A107" t="s">
        <v>104</v>
      </c>
      <c r="B107" s="43">
        <f>B90*B12</f>
        <v>0</v>
      </c>
    </row>
    <row r="108" spans="1:2" x14ac:dyDescent="0.25">
      <c r="A108" t="s">
        <v>105</v>
      </c>
      <c r="B108" s="43">
        <f>B91*B12</f>
        <v>0</v>
      </c>
    </row>
    <row r="109" spans="1:2" x14ac:dyDescent="0.25">
      <c r="A109" s="4" t="s">
        <v>92</v>
      </c>
      <c r="B109" s="45">
        <f>B92*B12</f>
        <v>0</v>
      </c>
    </row>
    <row r="110" spans="1:2" x14ac:dyDescent="0.25">
      <c r="A110" t="s">
        <v>101</v>
      </c>
      <c r="B110" s="43">
        <f>SUM(B106:B109)</f>
        <v>0</v>
      </c>
    </row>
    <row r="111" spans="1:2" x14ac:dyDescent="0.25">
      <c r="B111" s="42"/>
    </row>
    <row r="112" spans="1:2" x14ac:dyDescent="0.25">
      <c r="A112" t="s">
        <v>93</v>
      </c>
      <c r="B112" s="43">
        <f>B95*B12</f>
        <v>0</v>
      </c>
    </row>
    <row r="113" spans="1:2" x14ac:dyDescent="0.25">
      <c r="A113" t="s">
        <v>86</v>
      </c>
      <c r="B113" s="43">
        <f>B96*B12</f>
        <v>0</v>
      </c>
    </row>
    <row r="114" spans="1:2" x14ac:dyDescent="0.25">
      <c r="A114" t="s">
        <v>106</v>
      </c>
      <c r="B114" s="43">
        <f>B97*B12</f>
        <v>0</v>
      </c>
    </row>
    <row r="115" spans="1:2" x14ac:dyDescent="0.25">
      <c r="A115" t="s">
        <v>88</v>
      </c>
      <c r="B115" s="43">
        <f>B98*B12</f>
        <v>0</v>
      </c>
    </row>
    <row r="116" spans="1:2" x14ac:dyDescent="0.25">
      <c r="A116" t="s">
        <v>107</v>
      </c>
      <c r="B116" s="43">
        <f>B99*B12</f>
        <v>0</v>
      </c>
    </row>
    <row r="117" spans="1:2" x14ac:dyDescent="0.25">
      <c r="A117" s="4" t="s">
        <v>94</v>
      </c>
      <c r="B117" s="45">
        <f>B100*B12</f>
        <v>0</v>
      </c>
    </row>
    <row r="118" spans="1:2" x14ac:dyDescent="0.25">
      <c r="A118" t="s">
        <v>95</v>
      </c>
      <c r="B118" s="43">
        <f>SUM(B112:B117)</f>
        <v>0</v>
      </c>
    </row>
    <row r="119" spans="1:2" x14ac:dyDescent="0.25">
      <c r="A119" s="37"/>
      <c r="B119" s="44"/>
    </row>
    <row r="120" spans="1:2" x14ac:dyDescent="0.25">
      <c r="A120" t="s">
        <v>73</v>
      </c>
      <c r="B120" s="45">
        <f>B118-B110</f>
        <v>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5B91-612B-4CD6-B7E9-2C444FAF640E}">
  <dimension ref="A1:L56"/>
  <sheetViews>
    <sheetView showGridLines="0" zoomScaleNormal="100" workbookViewId="0">
      <selection activeCell="A2" sqref="A2"/>
    </sheetView>
  </sheetViews>
  <sheetFormatPr baseColWidth="10" defaultRowHeight="15" customHeight="1" x14ac:dyDescent="0.25"/>
  <cols>
    <col min="1" max="1" width="11.42578125" style="1"/>
    <col min="2" max="2" width="41.85546875" style="1" customWidth="1"/>
    <col min="3" max="3" width="60.7109375" style="1" customWidth="1"/>
    <col min="4" max="4" width="18.7109375" style="1" bestFit="1" customWidth="1"/>
    <col min="5" max="5" width="11.42578125" style="1"/>
    <col min="6" max="6" width="35.5703125" style="1" customWidth="1"/>
    <col min="7" max="7" width="41.85546875" style="1" customWidth="1"/>
    <col min="8" max="9" width="11.42578125" style="1"/>
  </cols>
  <sheetData>
    <row r="1" spans="1:4" ht="18.75" x14ac:dyDescent="0.3">
      <c r="A1" s="10" t="s">
        <v>18</v>
      </c>
    </row>
    <row r="2" spans="1:4" ht="15" customHeight="1" x14ac:dyDescent="0.25">
      <c r="D2" s="2"/>
    </row>
    <row r="3" spans="1:4" ht="30" customHeight="1" x14ac:dyDescent="0.25">
      <c r="A3" s="47" t="s">
        <v>19</v>
      </c>
      <c r="B3" s="47"/>
      <c r="C3" s="47"/>
      <c r="D3" s="47"/>
    </row>
    <row r="4" spans="1:4" ht="15" customHeight="1" x14ac:dyDescent="0.25">
      <c r="A4" s="4"/>
      <c r="B4" s="4"/>
      <c r="C4" s="4"/>
      <c r="D4" s="4"/>
    </row>
    <row r="5" spans="1:4" ht="15" customHeight="1" x14ac:dyDescent="0.25">
      <c r="A5" s="5" t="s">
        <v>108</v>
      </c>
      <c r="B5" s="5" t="s">
        <v>112</v>
      </c>
      <c r="C5" s="8"/>
      <c r="D5" s="8"/>
    </row>
    <row r="6" spans="1:4" ht="15" customHeight="1" x14ac:dyDescent="0.25">
      <c r="A6" s="8"/>
      <c r="B6" s="8" t="s">
        <v>113</v>
      </c>
      <c r="C6" s="8"/>
      <c r="D6" s="8"/>
    </row>
    <row r="7" spans="1:4" ht="15" customHeight="1" x14ac:dyDescent="0.25">
      <c r="A7" s="8"/>
      <c r="B7" s="8" t="s">
        <v>114</v>
      </c>
      <c r="C7" s="8"/>
      <c r="D7" s="8"/>
    </row>
    <row r="8" spans="1:4" ht="15" customHeight="1" x14ac:dyDescent="0.25">
      <c r="A8" s="8"/>
      <c r="B8" s="8"/>
      <c r="C8" s="5" t="s">
        <v>135</v>
      </c>
      <c r="D8" s="8"/>
    </row>
    <row r="9" spans="1:4" ht="15" customHeight="1" x14ac:dyDescent="0.25">
      <c r="A9" s="8"/>
      <c r="B9" s="8"/>
      <c r="C9" s="8" t="s">
        <v>136</v>
      </c>
      <c r="D9" s="12">
        <f>'Base de données en ligne'!B89</f>
        <v>0</v>
      </c>
    </row>
    <row r="10" spans="1:4" ht="15" customHeight="1" x14ac:dyDescent="0.25">
      <c r="A10" s="8"/>
      <c r="B10" s="8"/>
      <c r="C10" s="8" t="s">
        <v>137</v>
      </c>
      <c r="D10" s="12">
        <f>'Base de données en ligne'!B90</f>
        <v>0</v>
      </c>
    </row>
    <row r="11" spans="1:4" ht="15" customHeight="1" x14ac:dyDescent="0.25">
      <c r="A11" s="8"/>
      <c r="B11" s="8"/>
      <c r="C11" s="8" t="s">
        <v>138</v>
      </c>
      <c r="D11" s="12">
        <f>'Base de données en ligne'!B91</f>
        <v>0</v>
      </c>
    </row>
    <row r="12" spans="1:4" ht="15" customHeight="1" x14ac:dyDescent="0.25">
      <c r="A12" s="8"/>
      <c r="B12" s="8"/>
      <c r="C12" s="8" t="s">
        <v>84</v>
      </c>
      <c r="D12" s="12">
        <f>'Base de données en ligne'!B92</f>
        <v>0</v>
      </c>
    </row>
    <row r="13" spans="1:4" ht="15" customHeight="1" x14ac:dyDescent="0.25">
      <c r="A13" s="8"/>
      <c r="B13" s="8"/>
      <c r="C13" s="8" t="s">
        <v>139</v>
      </c>
      <c r="D13" s="12">
        <f>'Base de données en ligne'!B93</f>
        <v>0</v>
      </c>
    </row>
    <row r="14" spans="1:4" ht="15" customHeight="1" x14ac:dyDescent="0.25">
      <c r="A14" s="8"/>
      <c r="B14" s="8"/>
      <c r="C14" s="8"/>
      <c r="D14" s="12"/>
    </row>
    <row r="15" spans="1:4" ht="15" customHeight="1" x14ac:dyDescent="0.25">
      <c r="A15" s="8"/>
      <c r="B15" s="8"/>
      <c r="C15" s="8" t="s">
        <v>115</v>
      </c>
      <c r="D15" s="13" t="str">
        <f>IF(D13&gt;0,D12/D13,"")</f>
        <v/>
      </c>
    </row>
    <row r="16" spans="1:4" ht="15" customHeight="1" x14ac:dyDescent="0.25">
      <c r="A16" s="8"/>
      <c r="B16" s="8"/>
      <c r="C16" s="8" t="s">
        <v>116</v>
      </c>
      <c r="D16" s="14" t="str">
        <f>IF(D15="","",IF(D15&lt;0.1,"oui","non"))</f>
        <v/>
      </c>
    </row>
    <row r="17" spans="1:7" ht="15" customHeight="1" x14ac:dyDescent="0.25">
      <c r="A17" s="8"/>
      <c r="B17" s="8"/>
      <c r="C17" s="8"/>
      <c r="D17" s="12"/>
    </row>
    <row r="18" spans="1:7" ht="15" customHeight="1" x14ac:dyDescent="0.25">
      <c r="A18" s="8"/>
      <c r="B18" s="8"/>
      <c r="C18" s="15" t="s">
        <v>140</v>
      </c>
      <c r="D18" s="16">
        <f>IF(D16="oui",SUM(D9:D11)*(1+0.15/(0.85)),D13)</f>
        <v>0</v>
      </c>
    </row>
    <row r="19" spans="1:7" ht="15" customHeight="1" x14ac:dyDescent="0.25">
      <c r="A19" s="4"/>
      <c r="B19" s="4"/>
      <c r="C19" s="4"/>
      <c r="D19" s="17"/>
    </row>
    <row r="20" spans="1:7" ht="15" customHeight="1" x14ac:dyDescent="0.25">
      <c r="A20" s="4"/>
      <c r="B20" s="4"/>
      <c r="C20" s="4"/>
      <c r="D20" s="17"/>
    </row>
    <row r="21" spans="1:7" ht="15" customHeight="1" x14ac:dyDescent="0.25">
      <c r="A21" s="5" t="s">
        <v>109</v>
      </c>
      <c r="B21" s="5" t="s">
        <v>117</v>
      </c>
      <c r="C21" s="8" t="s">
        <v>141</v>
      </c>
      <c r="D21" s="12" t="str">
        <f>IF(D18&gt;0,D18*D28,"")</f>
        <v/>
      </c>
    </row>
    <row r="22" spans="1:7" ht="15" customHeight="1" x14ac:dyDescent="0.25">
      <c r="A22" s="8"/>
      <c r="B22" s="8"/>
      <c r="C22" s="8" t="s">
        <v>119</v>
      </c>
      <c r="D22" s="18">
        <f>'Base de données en ligne'!B19</f>
        <v>0</v>
      </c>
    </row>
    <row r="23" spans="1:7" ht="15" customHeight="1" x14ac:dyDescent="0.25">
      <c r="A23" s="8"/>
      <c r="B23" s="8"/>
      <c r="C23" s="8" t="s">
        <v>118</v>
      </c>
      <c r="D23" s="19"/>
      <c r="F23" s="32" t="s">
        <v>118</v>
      </c>
      <c r="G23" s="33"/>
    </row>
    <row r="24" spans="1:7" ht="15" customHeight="1" x14ac:dyDescent="0.25">
      <c r="A24" s="8"/>
      <c r="B24" s="8"/>
      <c r="C24" s="8"/>
      <c r="D24" s="12"/>
      <c r="F24" s="33" t="s">
        <v>121</v>
      </c>
      <c r="G24" s="33">
        <v>6</v>
      </c>
    </row>
    <row r="25" spans="1:7" ht="15" customHeight="1" x14ac:dyDescent="0.25">
      <c r="A25" s="8"/>
      <c r="B25" s="8"/>
      <c r="C25" s="15" t="s">
        <v>120</v>
      </c>
      <c r="D25" s="16">
        <f>IFERROR(D21/D22/2,0)</f>
        <v>0</v>
      </c>
      <c r="F25" s="33" t="s">
        <v>122</v>
      </c>
      <c r="G25" s="33">
        <v>4</v>
      </c>
    </row>
    <row r="26" spans="1:7" ht="15" customHeight="1" x14ac:dyDescent="0.25">
      <c r="A26" s="4"/>
      <c r="B26" s="4"/>
      <c r="C26" s="4"/>
      <c r="D26" s="17"/>
      <c r="F26" s="33" t="s">
        <v>123</v>
      </c>
      <c r="G26" s="34">
        <v>8</v>
      </c>
    </row>
    <row r="27" spans="1:7" ht="15" customHeight="1" x14ac:dyDescent="0.25">
      <c r="A27" s="4"/>
      <c r="B27" s="4"/>
      <c r="C27" s="4"/>
      <c r="D27" s="17"/>
      <c r="F27" s="33" t="s">
        <v>124</v>
      </c>
      <c r="G27" s="34">
        <v>6</v>
      </c>
    </row>
    <row r="28" spans="1:7" ht="15" customHeight="1" x14ac:dyDescent="0.25">
      <c r="A28" s="5" t="s">
        <v>110</v>
      </c>
      <c r="B28" s="5" t="s">
        <v>131</v>
      </c>
      <c r="C28" s="8" t="s">
        <v>127</v>
      </c>
      <c r="D28" s="12">
        <f>'Base de données en ligne'!B18</f>
        <v>0</v>
      </c>
      <c r="F28" s="4" t="s">
        <v>125</v>
      </c>
      <c r="G28" s="4"/>
    </row>
    <row r="29" spans="1:7" ht="15" customHeight="1" x14ac:dyDescent="0.25">
      <c r="A29" s="8"/>
      <c r="B29" s="8"/>
      <c r="C29" s="8" t="s">
        <v>126</v>
      </c>
      <c r="D29" s="12" t="str">
        <f>IF(D28&gt;0,D28/D22,"")</f>
        <v/>
      </c>
      <c r="F29" s="4"/>
      <c r="G29" s="4"/>
    </row>
    <row r="30" spans="1:7" ht="15" customHeight="1" x14ac:dyDescent="0.25">
      <c r="A30" s="8"/>
      <c r="B30" s="8"/>
      <c r="C30" s="8"/>
      <c r="D30" s="12"/>
      <c r="F30" s="4"/>
      <c r="G30" s="4"/>
    </row>
    <row r="31" spans="1:7" ht="15" customHeight="1" x14ac:dyDescent="0.25">
      <c r="A31" s="8"/>
      <c r="B31" s="8"/>
      <c r="C31" s="8" t="s">
        <v>142</v>
      </c>
      <c r="D31" s="24"/>
      <c r="F31" s="32" t="s">
        <v>142</v>
      </c>
      <c r="G31" s="33"/>
    </row>
    <row r="32" spans="1:7" ht="15" customHeight="1" x14ac:dyDescent="0.25">
      <c r="A32" s="8"/>
      <c r="B32" s="8"/>
      <c r="C32" s="8"/>
      <c r="D32" s="12"/>
      <c r="F32" s="33" t="s">
        <v>121</v>
      </c>
      <c r="G32" s="33">
        <f>2700/18/3</f>
        <v>50</v>
      </c>
    </row>
    <row r="33" spans="1:12" ht="15" customHeight="1" x14ac:dyDescent="0.25">
      <c r="A33" s="8"/>
      <c r="B33" s="8"/>
      <c r="C33" s="8" t="s">
        <v>128</v>
      </c>
      <c r="D33" s="13">
        <f>IF(D29&gt;D31,(D31/D29-1),0)</f>
        <v>0</v>
      </c>
      <c r="F33" s="33" t="s">
        <v>122</v>
      </c>
      <c r="G33" s="33">
        <f>1800/18/2</f>
        <v>50</v>
      </c>
    </row>
    <row r="34" spans="1:12" ht="15" customHeight="1" x14ac:dyDescent="0.25">
      <c r="A34" s="8"/>
      <c r="B34" s="8"/>
      <c r="C34" s="8" t="s">
        <v>129</v>
      </c>
      <c r="D34" s="12">
        <f>IFERROR(D33*D21,0)</f>
        <v>0</v>
      </c>
      <c r="F34" s="33" t="s">
        <v>123</v>
      </c>
      <c r="G34" s="35">
        <f>2700/18/4</f>
        <v>37.5</v>
      </c>
    </row>
    <row r="35" spans="1:12" ht="15" customHeight="1" x14ac:dyDescent="0.25">
      <c r="A35" s="8"/>
      <c r="B35" s="8"/>
      <c r="C35" s="8"/>
      <c r="D35" s="12"/>
      <c r="F35" s="33" t="s">
        <v>124</v>
      </c>
      <c r="G35" s="35">
        <f>1800/18/3</f>
        <v>33.333333333333336</v>
      </c>
    </row>
    <row r="36" spans="1:12" ht="15" customHeight="1" x14ac:dyDescent="0.25">
      <c r="A36" s="8"/>
      <c r="B36" s="8"/>
      <c r="C36" s="8" t="s">
        <v>143</v>
      </c>
      <c r="D36" s="12">
        <f>IFERROR(D21+D34,0)</f>
        <v>0</v>
      </c>
    </row>
    <row r="37" spans="1:12" ht="15" customHeight="1" x14ac:dyDescent="0.25">
      <c r="A37" s="8"/>
      <c r="B37" s="8"/>
      <c r="C37" s="5" t="s">
        <v>130</v>
      </c>
      <c r="D37" s="20">
        <f>IFERROR(D36/D22/2,0)</f>
        <v>0</v>
      </c>
    </row>
    <row r="38" spans="1:12" ht="15" customHeight="1" x14ac:dyDescent="0.25">
      <c r="A38" s="4"/>
      <c r="B38" s="4"/>
      <c r="C38" s="4"/>
      <c r="D38" s="17"/>
    </row>
    <row r="39" spans="1:12" ht="15" customHeight="1" x14ac:dyDescent="0.25">
      <c r="A39" s="4"/>
      <c r="B39" s="4"/>
      <c r="C39" s="4"/>
      <c r="D39" s="17"/>
    </row>
    <row r="40" spans="1:12" ht="15" customHeight="1" x14ac:dyDescent="0.25">
      <c r="A40" s="5" t="s">
        <v>111</v>
      </c>
      <c r="B40" s="5" t="s">
        <v>132</v>
      </c>
      <c r="C40" s="5" t="s">
        <v>133</v>
      </c>
      <c r="D40" s="20">
        <f>D37*G40</f>
        <v>0</v>
      </c>
      <c r="F40" s="4" t="s">
        <v>134</v>
      </c>
      <c r="G40" s="23"/>
      <c r="H40" s="4" t="s">
        <v>144</v>
      </c>
      <c r="I40" s="4"/>
      <c r="J40" s="4"/>
      <c r="K40" s="4"/>
      <c r="L40" s="4"/>
    </row>
    <row r="41" spans="1:12" ht="15" customHeight="1" x14ac:dyDescent="0.25">
      <c r="A41" s="4"/>
      <c r="B41" s="4"/>
      <c r="C41" s="4"/>
      <c r="D41" s="17"/>
    </row>
    <row r="42" spans="1:12" ht="15" customHeight="1" x14ac:dyDescent="0.25">
      <c r="A42" s="4"/>
      <c r="B42" s="4"/>
      <c r="C42" s="4"/>
      <c r="D42" s="4"/>
    </row>
    <row r="43" spans="1:12" ht="15" customHeight="1" x14ac:dyDescent="0.25">
      <c r="A43" s="4"/>
      <c r="B43" s="4"/>
      <c r="C43" s="4"/>
      <c r="D43" s="4"/>
    </row>
    <row r="44" spans="1:12" ht="15" customHeight="1" x14ac:dyDescent="0.25">
      <c r="A44" s="21" t="s">
        <v>13</v>
      </c>
      <c r="B44" s="22"/>
      <c r="C44" s="22"/>
      <c r="D44" s="22"/>
    </row>
    <row r="45" spans="1:12" ht="15" customHeight="1" x14ac:dyDescent="0.25">
      <c r="A45" s="21"/>
      <c r="B45" s="22"/>
      <c r="C45" s="22"/>
      <c r="D45" s="22"/>
    </row>
    <row r="46" spans="1:12" ht="15" customHeight="1" x14ac:dyDescent="0.25">
      <c r="A46" s="22" t="s">
        <v>14</v>
      </c>
      <c r="B46" s="22"/>
      <c r="C46" s="22"/>
      <c r="D46" s="22"/>
    </row>
    <row r="47" spans="1:12" ht="15" customHeight="1" x14ac:dyDescent="0.25">
      <c r="A47" s="22" t="s">
        <v>15</v>
      </c>
      <c r="B47" s="22"/>
      <c r="C47" s="22"/>
      <c r="D47" s="22"/>
    </row>
    <row r="48" spans="1:12" ht="15" customHeight="1" x14ac:dyDescent="0.25">
      <c r="A48" s="22" t="s">
        <v>16</v>
      </c>
      <c r="B48" s="22"/>
      <c r="C48" s="22"/>
      <c r="D48" s="22"/>
    </row>
    <row r="49" spans="1:4" ht="15" customHeight="1" x14ac:dyDescent="0.25">
      <c r="A49" s="22" t="s">
        <v>17</v>
      </c>
      <c r="B49" s="22"/>
      <c r="C49" s="22"/>
      <c r="D49" s="22"/>
    </row>
    <row r="50" spans="1:4" ht="15" customHeight="1" x14ac:dyDescent="0.25">
      <c r="A50" s="22"/>
      <c r="B50" s="22"/>
      <c r="C50" s="22"/>
      <c r="D50" s="22"/>
    </row>
    <row r="51" spans="1:4" ht="15" customHeight="1" x14ac:dyDescent="0.25">
      <c r="A51" s="4"/>
      <c r="B51" s="4"/>
      <c r="C51" s="4"/>
      <c r="D51" s="4"/>
    </row>
    <row r="52" spans="1:4" ht="15" customHeight="1" x14ac:dyDescent="0.25">
      <c r="A52" s="4"/>
      <c r="B52" s="4"/>
      <c r="C52" s="4"/>
      <c r="D52" s="4"/>
    </row>
    <row r="53" spans="1:4" ht="15" customHeight="1" x14ac:dyDescent="0.25">
      <c r="A53" s="4"/>
      <c r="B53" s="4"/>
      <c r="C53" s="4"/>
      <c r="D53" s="4"/>
    </row>
    <row r="54" spans="1:4" ht="15" customHeight="1" x14ac:dyDescent="0.25">
      <c r="A54" s="4"/>
      <c r="B54" s="4"/>
      <c r="C54" s="4"/>
      <c r="D54" s="4"/>
    </row>
    <row r="55" spans="1:4" ht="15" customHeight="1" x14ac:dyDescent="0.25">
      <c r="A55" s="4"/>
      <c r="B55" s="4"/>
      <c r="C55" s="4"/>
      <c r="D55" s="4"/>
    </row>
    <row r="56" spans="1:4" ht="15" customHeight="1" x14ac:dyDescent="0.25">
      <c r="A56" s="4"/>
      <c r="B56" s="4"/>
      <c r="C56" s="4"/>
      <c r="D56" s="4"/>
    </row>
  </sheetData>
  <mergeCells count="1">
    <mergeCell ref="A3:D3"/>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Aperçu</vt:lpstr>
      <vt:lpstr>Base de données en ligne</vt:lpstr>
      <vt:lpstr>Analyse des données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Rohdaten (plausibilisiert)</dc:title>
  <dc:subject>Office 2007 XLSX Test Document</dc:subject>
  <dc:creator>EDK Online</dc:creator>
  <dc:description>Test document for Office 2007 XLSX, generated using PHP classes.</dc:description>
  <cp:lastModifiedBy>Frey Miriam</cp:lastModifiedBy>
  <dcterms:created xsi:type="dcterms:W3CDTF">2015-06-02T19:06:31Z</dcterms:created>
  <dcterms:modified xsi:type="dcterms:W3CDTF">2025-02-20T09:24:09Z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-1963379704</vt:i4>
  </property>
  <property fmtid="{D5CDD505-2E9C-101B-9397-08002B2CF9AE}" pid="3" name="_NewReviewCycle">
    <vt:lpwstr/>
  </property>
  <property fmtid="{D5CDD505-2E9C-101B-9397-08002B2CF9AE}" pid="4" name="_EmailSubject">
    <vt:lpwstr>Berechnungsdokument</vt:lpwstr>
  </property>
  <property fmtid="{D5CDD505-2E9C-101B-9397-08002B2CF9AE}" pid="5" name="_AuthorEmail">
    <vt:lpwstr>Miriam.Frey@bss-basel.ch</vt:lpwstr>
  </property>
  <property fmtid="{D5CDD505-2E9C-101B-9397-08002B2CF9AE}" pid="6" name="_AuthorEmailDisplayName">
    <vt:lpwstr>Frey Miriam</vt:lpwstr>
  </property>
</Properties>
</file>